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9885" activeTab="0"/>
  </bookViews>
  <sheets>
    <sheet name="Хр.2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2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первый человек Адам появился раньше Ноя на тысячу двести сорок два года, ...</t>
        </r>
      </text>
    </comment>
    <comment ref="E2" authorId="0">
      <text>
        <r>
          <rPr>
            <b/>
            <sz val="8"/>
            <rFont val="Tahoma"/>
            <family val="2"/>
          </rPr>
          <t>Википедия:</t>
        </r>
        <r>
          <rPr>
            <sz val="8"/>
            <rFont val="Tahoma"/>
            <family val="0"/>
          </rPr>
          <t xml:space="preserve">
5 апреля 1242 г. - победа русского войска под предводительством князя Александра Невского над ливонскими рыцарями в Ледовом побоище.</t>
        </r>
      </text>
    </comment>
    <comment ref="C3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После Ноя, его самого и всемирного потопа, приблизительно через тысячу восемьдесят лет пришел Авраам, ...</t>
        </r>
      </text>
    </comment>
    <comment ref="C4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…потом, через пятьсот пятнадцать или шестнадцать лет пришел Моисей, ...</t>
        </r>
      </text>
    </comment>
    <comment ref="C6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…, а между временем Давида и Моисея прошло около пятисот семидесяти лет.</t>
        </r>
      </text>
    </comment>
    <comment ref="C7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Затем между временем Давида и временем нашего Спасителя и Искупителя Иисуса Христа, рожденного от единой непорочной Девы, прошло /согласно некоторым Хронографам/ тысяча триста пятьдесят лет, ...</t>
        </r>
      </text>
    </comment>
    <comment ref="C10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Итак, со времен сотворения мира дo рождения Ноя прошло тысяча пятьсот шесть лет, ...</t>
        </r>
      </text>
    </comment>
    <comment ref="C11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…, а с рождения Ноя и до создания совершенного ковчега и приближаясь к всемирному потопу прошло шестьсот лет /если способности были Солнечными или Лунными, либо десяти смешений/;...</t>
        </r>
      </text>
    </comment>
    <comment ref="C12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… /если способности были Солнечными или Лунными, либо десяти смешений/; я излагаю то, что содержится в Святом писании, которое было солнечным.</t>
        </r>
      </text>
    </comment>
    <comment ref="C13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И по истечении этих шестисот лет Ной поднялся на ковчег, чтобы спастись от потопа, и был этот всемирный потоп на земле и длился один год и два месяца.</t>
        </r>
      </text>
    </comment>
    <comment ref="C14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И после окончания потопа до рождения Авраама прошли годы в количестве двухсот девяноста пяти.</t>
        </r>
      </text>
    </comment>
    <comment ref="C15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И от рождения Авраама до рождения Исаака прошло сто лет.</t>
        </r>
      </text>
    </comment>
    <comment ref="C16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А от Исаака до Якова шестьдесят лет, ...</t>
        </r>
      </text>
    </comment>
    <comment ref="C17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…, а с того часа, когда он вошёл в Египет, до исхода оттуда прошло сто тридцать лет.</t>
        </r>
      </text>
    </comment>
    <comment ref="C18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И после хождения Якова в Египет, до исхода оттуда, прошло 430 лет. </t>
        </r>
      </text>
    </comment>
    <comment ref="C19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И со времени исхода из Египта до построения Храма Соломоном в четвертый год его царствования прошло четыреста восемьдесят лет.</t>
        </r>
      </text>
    </comment>
    <comment ref="C20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И со времени сооружения Храма и до Иисуса Христа, согласно календарным исчислениям Иероглифов, прошло четыреста девяносто лет.</t>
        </r>
      </text>
    </comment>
    <comment ref="E24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Итак, со времен сотворения мира дo рождения Ноя прошло тысяча пятьсот шесть лет, ...</t>
        </r>
      </text>
    </comment>
    <comment ref="C25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первый человек Адам появился раньше Ноя на тысячу двести сорок два года, ...</t>
        </r>
      </text>
    </comment>
    <comment ref="D26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…, а с рождения Ноя и до создания совершенного ковчега и приближаясь к всемирному потопу прошло шестьсот лет /если способности были Солнечными или Лунными, либо десяти смешений/;...</t>
        </r>
      </text>
    </comment>
    <comment ref="C27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И по истечении этих шестисот лет Ной поднялся на ковчег, чтобы спастись от потопа, и был этот всемирный потоп на земле и длился один год и два месяца.</t>
        </r>
      </text>
    </comment>
    <comment ref="D28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И после окончания потопа до рождения Авраама прошли годы в количестве двухсот девяноста пяти.</t>
        </r>
      </text>
    </comment>
    <comment ref="E28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После Ноя, его самого и всемирного потопа, приблизительно через тысячу восемьдесят лет пришел Авраам, ...</t>
        </r>
      </text>
    </comment>
    <comment ref="C29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И от рождения Авраама до рождения Исаака прошло сто лет.</t>
        </r>
      </text>
    </comment>
    <comment ref="D30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А от Исаака до Якова шестьдесят лет, ...</t>
        </r>
      </text>
    </comment>
    <comment ref="D32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…потом, через пятьсот пятнадцать или шестнадцать лет пришел Моисей, ...</t>
        </r>
      </text>
    </comment>
    <comment ref="E33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…, а между временем Давида и Моисея прошло около пятисот семидесяти лет.</t>
        </r>
      </text>
    </comment>
    <comment ref="D34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И после хождения Якова в Египет, до исхода оттуда, прошло 430 лет. </t>
        </r>
      </text>
    </comment>
    <comment ref="F35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Затем между временем Давида и временем нашего Спасителя и Искупителя Иисуса Христа, рожденного от единой непорочной Девы, прошло /согласно некоторым Хронографам/ тысяча триста пятьдесят лет, ...</t>
        </r>
      </text>
    </comment>
    <comment ref="C36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…, а с того часа, когда он вошёл в Египет, до исхода оттуда прошло сто тридцать лет.</t>
        </r>
      </text>
    </comment>
    <comment ref="E37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И со времени исхода из Египта до построения Храма Соломоном в четвертый год его царствования прошло четыреста восемьдесят лет.</t>
        </r>
      </text>
    </comment>
    <comment ref="D38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… до построения Храма Соломоном в четвертый год его царствования ...</t>
        </r>
      </text>
    </comment>
    <comment ref="C39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И со времени сооружения Храма и до Иисуса Христа, согласно календарным исчислениям Иероглифов, прошло четыреста девяносто лет.</t>
        </r>
      </text>
    </comment>
    <comment ref="E42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Итак, со времен сотворения мира дo рождения Ноя прошло тысяча пятьсот шесть лет, ...</t>
        </r>
      </text>
    </comment>
    <comment ref="C43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первый человек Адам появился раньше Ноя на тысячу двести сорок два года, ...</t>
        </r>
      </text>
    </comment>
    <comment ref="D44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а с рождения Ноя и до создания совершенного ковчега и приближаясь к всемирному потопу прошло шестьсот лет /если способности были Солнечными или Лунными, либо десяти смешений/;...</t>
        </r>
      </text>
    </comment>
    <comment ref="C45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И по истечении этих шестисот лет Ной поднялся на ковчег, чтобы спастись от потопа, и был этот всемирный потоп на земле и длился один год и два месяца.</t>
        </r>
      </text>
    </comment>
    <comment ref="D46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И после окончания потопа до рождения Авраама прошли годы в количестве двухсот девяноста пяти.</t>
        </r>
      </text>
    </comment>
    <comment ref="E46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После Ноя, его самого и всемирного потопа, приблизительно через тысячу восемьдесят лет пришел Авраам, ...</t>
        </r>
      </text>
    </comment>
    <comment ref="C47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И от рождения Авраама до рождения Исаака прошло сто лет.</t>
        </r>
      </text>
    </comment>
    <comment ref="D48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А от Исаака до Якова шестьдесят лет, ...</t>
        </r>
      </text>
    </comment>
    <comment ref="D50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…потом, через пятьсот пятнадцать или шестнадцать лет пришел Моисей, ...</t>
        </r>
      </text>
    </comment>
    <comment ref="E51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…, а между временем Давида и Моисея прошло около пятисот семидесяти лет.</t>
        </r>
      </text>
    </comment>
    <comment ref="D52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И после хождения Якова в Египет, до исхода оттуда, прошло 430 лет. </t>
        </r>
      </text>
    </comment>
    <comment ref="F53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Затем между временем Давида и временем нашего Спасителя и Искупителя Иисуса Христа, рожденного от единой непорочной Девы, прошло /согласно некоторым Хронографам/ тысяча триста пятьдесят лет, ...</t>
        </r>
      </text>
    </comment>
    <comment ref="C54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…, а с того часа, когда он вошёл в Египет, до исхода оттуда прошло сто тридцать лет.</t>
        </r>
      </text>
    </comment>
    <comment ref="E55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И со времени исхода из Египта до построения Храма Соломоном в четвертый год его царствования прошло четыреста восемьдесят лет.</t>
        </r>
      </text>
    </comment>
    <comment ref="D56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… до построения Храма Соломоном в четвертый год его царствования ...</t>
        </r>
      </text>
    </comment>
    <comment ref="C57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И со времени сооружения Храма и до Иисуса Христа, согласно календарным исчислениям Иероглифов, прошло четыреста девяносто лет.</t>
        </r>
      </text>
    </comment>
    <comment ref="C59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А со времени человеческого Искупления до ненавистного предательства Саррацин прошёл приблизительно шестьсот двадцать один год.</t>
        </r>
      </text>
    </comment>
  </commentList>
</comments>
</file>

<file path=xl/sharedStrings.xml><?xml version="1.0" encoding="utf-8"?>
<sst xmlns="http://schemas.openxmlformats.org/spreadsheetml/2006/main" count="105" uniqueCount="56">
  <si>
    <t>1 хронология</t>
  </si>
  <si>
    <t>Дата у Н.</t>
  </si>
  <si>
    <t>Точка осчёта</t>
  </si>
  <si>
    <t>Сумма</t>
  </si>
  <si>
    <t>0 г.</t>
  </si>
  <si>
    <t>От сотворения Мира</t>
  </si>
  <si>
    <r>
      <t xml:space="preserve">   Х   
</t>
    </r>
    <r>
      <rPr>
        <sz val="10"/>
        <rFont val="Arial Cyr"/>
        <family val="0"/>
      </rPr>
      <t>11,11</t>
    </r>
  </si>
  <si>
    <t>Т.О.</t>
  </si>
  <si>
    <t>от Адама до Ноя</t>
  </si>
  <si>
    <t>пришёл Авраам</t>
  </si>
  <si>
    <t>рождение Адама</t>
  </si>
  <si>
    <t>15 октября — папа Григорий XIII вводит григорианский календарь. В Италии, Польше, Португалии и Испании за четвергом 4 октября этого года следуетсразу пятница 15 октября. Продолжительность года в связи с этим составляет 355 дней. В других странах новый календарь вводится позднее.</t>
  </si>
  <si>
    <t>пришёл Моисей</t>
  </si>
  <si>
    <t>515 или 16 лет</t>
  </si>
  <si>
    <t>рождение Ноя</t>
  </si>
  <si>
    <t>время Давида</t>
  </si>
  <si>
    <t>Иисус Христос</t>
  </si>
  <si>
    <t>создание ковчега (потоп)</t>
  </si>
  <si>
    <t>2 хронология</t>
  </si>
  <si>
    <t>Должно быть</t>
  </si>
  <si>
    <t>конец потопа</t>
  </si>
  <si>
    <t>рождение Авраама</t>
  </si>
  <si>
    <t>лишние лунные годы</t>
  </si>
  <si>
    <t>рождение Исаака</t>
  </si>
  <si>
    <t>Извержение вулкана Лаки (Исландия), приведшее к гибели около 10 000 человек. Аннексия Россией Крымского Ханства. Основание Севастополя. Мирный договор Англии с Францией и Испанией. Признание независимости США.</t>
  </si>
  <si>
    <t>рождение Якова</t>
  </si>
  <si>
    <t>Французская революция. Взятие Бастилии</t>
  </si>
  <si>
    <t>от вх. до Исхода из Египта</t>
  </si>
  <si>
    <t>7 февраля - вандал Уильям Ллойд вдребезги разбил в Британском музее уникальную Портлендскую вазу. 
22 августа - закладка крупнейшего храма г. Ельца Липецкой обл. - Вознесенского собора.</t>
  </si>
  <si>
    <t>от хождения до Исхода Якова</t>
  </si>
  <si>
    <t>построение Храма</t>
  </si>
  <si>
    <t>хождение (поход) в Египет</t>
  </si>
  <si>
    <t>12 марта немецкие войска вступили в Австрию. 29 сентября — Подписано Мюнхенское соглашение между Великобританией, Францией, Германией и Италией. В ночь с 9 на 10 ноября произошли массовые еврейские погромы в Германии, которые вошли в историю как «Хрустальная ночь».</t>
  </si>
  <si>
    <t>Мои записи</t>
  </si>
  <si>
    <t>Завещание</t>
  </si>
  <si>
    <t>вход в Египет</t>
  </si>
  <si>
    <t>Первый (Леонов, СССР) и второй (Эдвард Уайт, США) выходы человека в открытый космос.</t>
  </si>
  <si>
    <t>Сыну Сезару</t>
  </si>
  <si>
    <t>Генриху II</t>
  </si>
  <si>
    <t>исход из Египта</t>
  </si>
  <si>
    <t xml:space="preserve">17 августа — Атомоход "Арктика" покорил Северный полюс.
1 января — Утверждён новый текст гимна СССР. 7 октября — Принятие Конституции СССР. </t>
  </si>
  <si>
    <t>Точки отсчёта</t>
  </si>
  <si>
    <t>начало правления Соломона</t>
  </si>
  <si>
    <t>Адам</t>
  </si>
  <si>
    <t>Ной</t>
  </si>
  <si>
    <t>Авраам</t>
  </si>
  <si>
    <t>Исаак</t>
  </si>
  <si>
    <t>Яков</t>
  </si>
  <si>
    <t>Моисей</t>
  </si>
  <si>
    <t>Давид</t>
  </si>
  <si>
    <t>Соломон</t>
  </si>
  <si>
    <t>Иисус</t>
  </si>
  <si>
    <t>Саррацин</t>
  </si>
  <si>
    <t>Иисус Христос (рождение)</t>
  </si>
  <si>
    <t>распятие Иисуса (искупление)</t>
  </si>
  <si>
    <t>предательство Саррацин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</si>
</sst>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u val="single"/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9"/>
      <name val="Arial Cyr"/>
      <family val="0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2" xfId="15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5" fillId="0" borderId="0" xfId="15" applyBorder="1" applyAlignment="1" applyProtection="1">
      <alignment horizontal="center"/>
      <protection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justify" wrapText="1"/>
    </xf>
    <xf numFmtId="0" fontId="7" fillId="0" borderId="0" xfId="0" applyFont="1" applyAlignment="1">
      <alignment horizontal="left" vertical="justify"/>
    </xf>
    <xf numFmtId="0" fontId="4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51</xdr:row>
      <xdr:rowOff>76200</xdr:rowOff>
    </xdr:from>
    <xdr:to>
      <xdr:col>3</xdr:col>
      <xdr:colOff>104775</xdr:colOff>
      <xdr:row>54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171825" y="8334375"/>
          <a:ext cx="104775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85725</xdr:rowOff>
    </xdr:from>
    <xdr:to>
      <xdr:col>4</xdr:col>
      <xdr:colOff>95250</xdr:colOff>
      <xdr:row>49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571875" y="7372350"/>
          <a:ext cx="9525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76200</xdr:rowOff>
    </xdr:from>
    <xdr:to>
      <xdr:col>4</xdr:col>
      <xdr:colOff>95250</xdr:colOff>
      <xdr:row>43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3571875" y="6715125"/>
          <a:ext cx="9525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76200</xdr:rowOff>
    </xdr:from>
    <xdr:to>
      <xdr:col>4</xdr:col>
      <xdr:colOff>123825</xdr:colOff>
      <xdr:row>52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3571875" y="8172450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76200</xdr:rowOff>
    </xdr:from>
    <xdr:to>
      <xdr:col>4</xdr:col>
      <xdr:colOff>123825</xdr:colOff>
      <xdr:row>56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3571875" y="8820150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76200</xdr:rowOff>
    </xdr:from>
    <xdr:to>
      <xdr:col>5</xdr:col>
      <xdr:colOff>152400</xdr:colOff>
      <xdr:row>57</xdr:row>
      <xdr:rowOff>85725</xdr:rowOff>
    </xdr:to>
    <xdr:sp>
      <xdr:nvSpPr>
        <xdr:cNvPr id="6" name="AutoShape 6"/>
        <xdr:cNvSpPr>
          <a:spLocks/>
        </xdr:cNvSpPr>
      </xdr:nvSpPr>
      <xdr:spPr>
        <a:xfrm>
          <a:off x="4181475" y="8496300"/>
          <a:ext cx="152400" cy="819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76200</xdr:rowOff>
    </xdr:from>
    <xdr:to>
      <xdr:col>4</xdr:col>
      <xdr:colOff>95250</xdr:colOff>
      <xdr:row>25</xdr:row>
      <xdr:rowOff>85725</xdr:rowOff>
    </xdr:to>
    <xdr:sp>
      <xdr:nvSpPr>
        <xdr:cNvPr id="7" name="AutoShape 7"/>
        <xdr:cNvSpPr>
          <a:spLocks/>
        </xdr:cNvSpPr>
      </xdr:nvSpPr>
      <xdr:spPr>
        <a:xfrm>
          <a:off x="3571875" y="3800475"/>
          <a:ext cx="9525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85725</xdr:rowOff>
    </xdr:from>
    <xdr:to>
      <xdr:col>4</xdr:col>
      <xdr:colOff>95250</xdr:colOff>
      <xdr:row>31</xdr:row>
      <xdr:rowOff>85725</xdr:rowOff>
    </xdr:to>
    <xdr:sp>
      <xdr:nvSpPr>
        <xdr:cNvPr id="8" name="AutoShape 8"/>
        <xdr:cNvSpPr>
          <a:spLocks/>
        </xdr:cNvSpPr>
      </xdr:nvSpPr>
      <xdr:spPr>
        <a:xfrm>
          <a:off x="3571875" y="4457700"/>
          <a:ext cx="9525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76200</xdr:rowOff>
    </xdr:from>
    <xdr:to>
      <xdr:col>4</xdr:col>
      <xdr:colOff>123825</xdr:colOff>
      <xdr:row>34</xdr:row>
      <xdr:rowOff>85725</xdr:rowOff>
    </xdr:to>
    <xdr:sp>
      <xdr:nvSpPr>
        <xdr:cNvPr id="9" name="AutoShape 9"/>
        <xdr:cNvSpPr>
          <a:spLocks/>
        </xdr:cNvSpPr>
      </xdr:nvSpPr>
      <xdr:spPr>
        <a:xfrm>
          <a:off x="3571875" y="5257800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76200</xdr:rowOff>
    </xdr:from>
    <xdr:to>
      <xdr:col>4</xdr:col>
      <xdr:colOff>123825</xdr:colOff>
      <xdr:row>38</xdr:row>
      <xdr:rowOff>85725</xdr:rowOff>
    </xdr:to>
    <xdr:sp>
      <xdr:nvSpPr>
        <xdr:cNvPr id="10" name="AutoShape 10"/>
        <xdr:cNvSpPr>
          <a:spLocks/>
        </xdr:cNvSpPr>
      </xdr:nvSpPr>
      <xdr:spPr>
        <a:xfrm>
          <a:off x="3571875" y="5905500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76200</xdr:rowOff>
    </xdr:from>
    <xdr:to>
      <xdr:col>5</xdr:col>
      <xdr:colOff>142875</xdr:colOff>
      <xdr:row>39</xdr:row>
      <xdr:rowOff>85725</xdr:rowOff>
    </xdr:to>
    <xdr:sp>
      <xdr:nvSpPr>
        <xdr:cNvPr id="11" name="AutoShape 11"/>
        <xdr:cNvSpPr>
          <a:spLocks/>
        </xdr:cNvSpPr>
      </xdr:nvSpPr>
      <xdr:spPr>
        <a:xfrm>
          <a:off x="4181475" y="5581650"/>
          <a:ext cx="142875" cy="819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76200</xdr:rowOff>
    </xdr:from>
    <xdr:to>
      <xdr:col>3</xdr:col>
      <xdr:colOff>104775</xdr:colOff>
      <xdr:row>36</xdr:row>
      <xdr:rowOff>85725</xdr:rowOff>
    </xdr:to>
    <xdr:sp>
      <xdr:nvSpPr>
        <xdr:cNvPr id="12" name="AutoShape 12"/>
        <xdr:cNvSpPr>
          <a:spLocks/>
        </xdr:cNvSpPr>
      </xdr:nvSpPr>
      <xdr:spPr>
        <a:xfrm>
          <a:off x="3171825" y="5419725"/>
          <a:ext cx="104775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Application%20Data/Microsoft/&#1044;.%20&#1080;%20&#1053;.%20&#1047;&#1080;&#1084;&#1072;/&#1054;&#1090;&#1082;&#1088;&#1099;&#1090;&#1072;&#1103;%20&#1090;&#1072;&#1081;&#1085;&#1072;%20&#1053;&#1086;&#1089;&#1090;&#1088;&#1072;&#1076;&#1072;&#1084;&#1091;&#1089;&#1072;.doc" TargetMode="External" /><Relationship Id="rId2" Type="http://schemas.openxmlformats.org/officeDocument/2006/relationships/hyperlink" Target="../../../../Application%20Data/Microsoft/&#1047;&#1072;&#1074;&#1077;&#1097;&#1072;&#1085;&#1080;&#1077;%20&#1053;&#1086;&#1089;&#1090;&#1088;&#1072;&#1076;&#1072;&#1084;&#1091;&#1089;&#1072;%20(&#1088;&#1091;&#1089;.).doc" TargetMode="External" /><Relationship Id="rId3" Type="http://schemas.openxmlformats.org/officeDocument/2006/relationships/hyperlink" Target="../../../../Application%20Data/Microsoft/&#1052;&#1086;&#1080;%20&#1079;&#1072;&#1087;&#1080;&#1089;&#1080;%20&#1086;%20&#1053;&#1086;&#1089;&#1090;&#1088;&#1072;&#1076;&#1072;&#1084;&#1091;&#1089;&#1077;.doc" TargetMode="External" /><Relationship Id="rId4" Type="http://schemas.openxmlformats.org/officeDocument/2006/relationships/hyperlink" Target="../../../../Application%20Data/Microsoft/&#1055;&#1088;&#1077;&#1076;&#1080;&#1089;&#1083;&#1086;&#1074;&#1080;&#1077;%20&#1082;%20&#1089;&#1099;&#1085;&#1091;%20&#1062;&#1077;&#1079;&#1072;&#1088;&#1102;%20(&#1088;&#1091;&#1089;.).doc" TargetMode="External" /><Relationship Id="rId5" Type="http://schemas.openxmlformats.org/officeDocument/2006/relationships/hyperlink" Target="../../../../Application%20Data/Microsoft/&#1055;&#1086;&#1089;&#1083;&#1072;&#1085;&#1080;&#1077;%20&#1043;&#1077;&#1085;&#1088;&#1080;&#1093;&#1091;%20II%20(&#1088;&#1091;&#1089;.).doc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R6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25390625" style="6" customWidth="1"/>
    <col min="2" max="2" width="26.625" style="2" customWidth="1"/>
    <col min="3" max="3" width="11.75390625" style="6" bestFit="1" customWidth="1"/>
    <col min="4" max="4" width="5.25390625" style="6" bestFit="1" customWidth="1"/>
    <col min="5" max="5" width="8.00390625" style="6" bestFit="1" customWidth="1"/>
    <col min="6" max="6" width="9.125" style="6" customWidth="1"/>
    <col min="7" max="7" width="12.75390625" style="6" customWidth="1"/>
    <col min="8" max="8" width="11.375" style="6" customWidth="1"/>
    <col min="9" max="9" width="11.875" style="6" customWidth="1"/>
    <col min="10" max="10" width="1.625" style="6" customWidth="1"/>
    <col min="11" max="11" width="2.00390625" style="15" customWidth="1"/>
    <col min="12" max="12" width="6.625" style="7" customWidth="1"/>
    <col min="13" max="13" width="26.75390625" style="7" customWidth="1"/>
    <col min="14" max="14" width="7.25390625" style="7" customWidth="1"/>
    <col min="15" max="16" width="5.125" style="6" customWidth="1"/>
    <col min="17" max="17" width="111.00390625" style="6" customWidth="1"/>
    <col min="18" max="18" width="5.25390625" style="6" customWidth="1"/>
    <col min="19" max="16384" width="9.125" style="6" customWidth="1"/>
  </cols>
  <sheetData>
    <row r="1" spans="1:18" ht="12.75">
      <c r="A1" s="1"/>
      <c r="C1" s="3" t="s">
        <v>0</v>
      </c>
      <c r="D1" s="3"/>
      <c r="E1" s="3" t="s">
        <v>1</v>
      </c>
      <c r="F1" s="3">
        <v>14</v>
      </c>
      <c r="G1" s="3" t="s">
        <v>2</v>
      </c>
      <c r="H1" s="3" t="s">
        <v>3</v>
      </c>
      <c r="I1" s="4"/>
      <c r="J1" s="48"/>
      <c r="K1" s="49"/>
      <c r="L1" s="36" t="s">
        <v>4</v>
      </c>
      <c r="M1" s="36" t="s">
        <v>5</v>
      </c>
      <c r="N1" s="50" t="s">
        <v>6</v>
      </c>
      <c r="O1" s="36" t="s">
        <v>7</v>
      </c>
      <c r="P1" s="36"/>
      <c r="Q1" s="36"/>
      <c r="R1" s="36"/>
    </row>
    <row r="2" spans="1:18" ht="12.75">
      <c r="A2" s="1"/>
      <c r="B2" s="2" t="s">
        <v>8</v>
      </c>
      <c r="C2" s="6">
        <v>1242</v>
      </c>
      <c r="E2" s="6">
        <f>SUM(C2)</f>
        <v>1242</v>
      </c>
      <c r="F2" s="6">
        <f>ROUND(SUM(E2/F1),2)</f>
        <v>88.71</v>
      </c>
      <c r="G2" s="6">
        <v>1556</v>
      </c>
      <c r="H2" s="6">
        <f aca="true" t="shared" si="0" ref="H2:H7">SUM(F2,G2)</f>
        <v>1644.71</v>
      </c>
      <c r="I2" s="8"/>
      <c r="J2" s="51"/>
      <c r="K2" s="40"/>
      <c r="L2" s="36"/>
      <c r="M2" s="36"/>
      <c r="N2" s="36"/>
      <c r="O2" s="36"/>
      <c r="P2" s="36"/>
      <c r="Q2" s="36"/>
      <c r="R2" s="36"/>
    </row>
    <row r="3" spans="1:18" ht="12.75">
      <c r="A3" s="1"/>
      <c r="B3" s="2" t="s">
        <v>9</v>
      </c>
      <c r="C3" s="6">
        <v>1080</v>
      </c>
      <c r="E3" s="6">
        <f>SUM(E2,C3)</f>
        <v>2322</v>
      </c>
      <c r="F3" s="6">
        <f>ROUND(SUM(E3/F1),2)</f>
        <v>165.86</v>
      </c>
      <c r="G3" s="6">
        <f>SUM(G2)</f>
        <v>1556</v>
      </c>
      <c r="H3" s="6">
        <f t="shared" si="0"/>
        <v>1721.8600000000001</v>
      </c>
      <c r="I3" s="8"/>
      <c r="J3" s="51"/>
      <c r="K3" s="41"/>
      <c r="L3" s="36">
        <v>264</v>
      </c>
      <c r="M3" s="36" t="s">
        <v>10</v>
      </c>
      <c r="N3" s="36">
        <f>SUM(L3/11.11)</f>
        <v>23.762376237623762</v>
      </c>
      <c r="O3" s="36">
        <v>1558</v>
      </c>
      <c r="P3" s="36">
        <f>SUM(N3+O3)</f>
        <v>1581.7623762376238</v>
      </c>
      <c r="Q3" s="46" t="s">
        <v>11</v>
      </c>
      <c r="R3" s="36"/>
    </row>
    <row r="4" spans="1:18" ht="12.75">
      <c r="A4" s="1"/>
      <c r="B4" s="2" t="s">
        <v>12</v>
      </c>
      <c r="C4" s="6">
        <v>515</v>
      </c>
      <c r="E4" s="6">
        <f>SUM(E3,C4)</f>
        <v>2837</v>
      </c>
      <c r="F4" s="6">
        <f>ROUND(SUM(E4/F1),2)</f>
        <v>202.64</v>
      </c>
      <c r="G4" s="6">
        <f>SUM(G3)</f>
        <v>1556</v>
      </c>
      <c r="H4" s="6">
        <f t="shared" si="0"/>
        <v>1758.6399999999999</v>
      </c>
      <c r="I4" s="8"/>
      <c r="J4" s="51"/>
      <c r="K4" s="40"/>
      <c r="L4" s="36"/>
      <c r="M4" s="36"/>
      <c r="N4" s="36"/>
      <c r="O4" s="36"/>
      <c r="P4" s="36"/>
      <c r="Q4" s="47"/>
      <c r="R4" s="36"/>
    </row>
    <row r="5" spans="1:18" ht="12.75">
      <c r="A5" s="1"/>
      <c r="B5" s="2" t="s">
        <v>13</v>
      </c>
      <c r="C5" s="6">
        <v>16</v>
      </c>
      <c r="E5" s="6">
        <f>SUM(E4,C5)</f>
        <v>2853</v>
      </c>
      <c r="F5" s="6">
        <f>ROUND(SUM(E5/F1),2)</f>
        <v>203.79</v>
      </c>
      <c r="G5" s="6">
        <f>SUM(G4)</f>
        <v>1556</v>
      </c>
      <c r="H5" s="6">
        <f t="shared" si="0"/>
        <v>1759.79</v>
      </c>
      <c r="I5" s="8"/>
      <c r="J5" s="51"/>
      <c r="K5" s="41"/>
      <c r="L5" s="36">
        <v>1506</v>
      </c>
      <c r="M5" s="36" t="s">
        <v>14</v>
      </c>
      <c r="N5" s="36">
        <f>SUM(L5/11.11)</f>
        <v>135.55355535553556</v>
      </c>
      <c r="O5" s="36" t="str">
        <f>CONCATENATE(O3)</f>
        <v>1558</v>
      </c>
      <c r="P5" s="36">
        <f>SUM(N5+O5)</f>
        <v>1693.5535553555355</v>
      </c>
      <c r="Q5" s="36"/>
      <c r="R5" s="36"/>
    </row>
    <row r="6" spans="1:18" ht="12.75">
      <c r="A6" s="1"/>
      <c r="B6" s="2" t="s">
        <v>15</v>
      </c>
      <c r="C6" s="6">
        <v>570</v>
      </c>
      <c r="E6" s="6">
        <f>SUM(E5,C6)</f>
        <v>3423</v>
      </c>
      <c r="F6" s="6">
        <f>ROUND(SUM(E6/F1),2)</f>
        <v>244.5</v>
      </c>
      <c r="G6" s="6">
        <f>SUM(G5)</f>
        <v>1556</v>
      </c>
      <c r="H6" s="6">
        <f t="shared" si="0"/>
        <v>1800.5</v>
      </c>
      <c r="I6" s="8"/>
      <c r="J6" s="51"/>
      <c r="K6" s="40"/>
      <c r="L6" s="36"/>
      <c r="M6" s="36"/>
      <c r="N6" s="36"/>
      <c r="O6" s="36"/>
      <c r="P6" s="36"/>
      <c r="Q6" s="36"/>
      <c r="R6" s="36"/>
    </row>
    <row r="7" spans="1:18" ht="12.75">
      <c r="A7" s="1"/>
      <c r="B7" s="2" t="s">
        <v>16</v>
      </c>
      <c r="C7" s="6">
        <v>1350</v>
      </c>
      <c r="E7" s="6">
        <f>SUM(E6,C7)</f>
        <v>4773</v>
      </c>
      <c r="F7" s="6">
        <f>ROUND(SUM(E7/F1),2)</f>
        <v>340.93</v>
      </c>
      <c r="G7" s="6">
        <f>SUM(G6)</f>
        <v>1556</v>
      </c>
      <c r="H7" s="6">
        <f t="shared" si="0"/>
        <v>1896.93</v>
      </c>
      <c r="I7" s="8"/>
      <c r="J7" s="51"/>
      <c r="K7" s="41"/>
      <c r="L7" s="36">
        <v>2106</v>
      </c>
      <c r="M7" s="36" t="s">
        <v>17</v>
      </c>
      <c r="N7" s="36">
        <f>SUM(L7/11.11)</f>
        <v>189.55895589558958</v>
      </c>
      <c r="O7" s="36" t="str">
        <f>CONCATENATE(O3)</f>
        <v>1558</v>
      </c>
      <c r="P7" s="36">
        <f>SUM(N7+O7)</f>
        <v>1747.5589558955896</v>
      </c>
      <c r="Q7" s="36"/>
      <c r="R7" s="36"/>
    </row>
    <row r="8" spans="1:18" ht="12.75">
      <c r="A8" s="1"/>
      <c r="I8" s="8"/>
      <c r="J8" s="51"/>
      <c r="K8" s="40"/>
      <c r="L8" s="36"/>
      <c r="M8" s="36"/>
      <c r="N8" s="36"/>
      <c r="O8" s="36"/>
      <c r="P8" s="36"/>
      <c r="Q8" s="36"/>
      <c r="R8" s="36"/>
    </row>
    <row r="9" spans="1:18" ht="12.75">
      <c r="A9" s="1"/>
      <c r="B9" s="2" t="s">
        <v>5</v>
      </c>
      <c r="C9" s="3" t="s">
        <v>18</v>
      </c>
      <c r="D9" s="3"/>
      <c r="E9" s="3" t="s">
        <v>1</v>
      </c>
      <c r="F9" s="3">
        <v>11.11</v>
      </c>
      <c r="G9" s="3" t="s">
        <v>2</v>
      </c>
      <c r="H9" s="3" t="s">
        <v>3</v>
      </c>
      <c r="I9" s="9" t="s">
        <v>19</v>
      </c>
      <c r="J9" s="51"/>
      <c r="K9" s="41"/>
      <c r="L9" s="36">
        <v>2107.17</v>
      </c>
      <c r="M9" s="36" t="s">
        <v>20</v>
      </c>
      <c r="N9" s="36">
        <f>SUM(L9/11.11)</f>
        <v>189.66426642664268</v>
      </c>
      <c r="O9" s="36" t="str">
        <f>CONCATENATE(O5)</f>
        <v>1558</v>
      </c>
      <c r="P9" s="36">
        <f>SUM(N9+O9)</f>
        <v>1747.6642664266426</v>
      </c>
      <c r="Q9" s="36"/>
      <c r="R9" s="36"/>
    </row>
    <row r="10" spans="1:18" ht="12.75">
      <c r="A10" s="1"/>
      <c r="B10" s="10" t="s">
        <v>14</v>
      </c>
      <c r="C10" s="6">
        <v>1506</v>
      </c>
      <c r="E10" s="6">
        <f>SUM(C10,D10)</f>
        <v>1506</v>
      </c>
      <c r="F10" s="6">
        <f>ROUND(SUM(E10/F9),0)</f>
        <v>136</v>
      </c>
      <c r="G10" s="6">
        <v>1558</v>
      </c>
      <c r="H10" s="6">
        <f aca="true" t="shared" si="1" ref="H10:H22">SUM(F10,G10)</f>
        <v>1694</v>
      </c>
      <c r="I10" s="8">
        <v>1694</v>
      </c>
      <c r="J10" s="51"/>
      <c r="K10" s="40"/>
      <c r="L10" s="36"/>
      <c r="M10" s="36"/>
      <c r="N10" s="36"/>
      <c r="O10" s="36"/>
      <c r="P10" s="36"/>
      <c r="Q10" s="36"/>
      <c r="R10" s="36"/>
    </row>
    <row r="11" spans="1:18" ht="12.75">
      <c r="A11" s="1"/>
      <c r="B11" s="2" t="s">
        <v>17</v>
      </c>
      <c r="C11" s="6">
        <v>600</v>
      </c>
      <c r="E11" s="6">
        <f>SUM(E10,C11,D11)</f>
        <v>2106</v>
      </c>
      <c r="F11" s="6">
        <f>ROUND(SUM(E11/F9),0)</f>
        <v>190</v>
      </c>
      <c r="G11" s="6">
        <f>SUM(G10)</f>
        <v>1558</v>
      </c>
      <c r="H11" s="6">
        <f t="shared" si="1"/>
        <v>1748</v>
      </c>
      <c r="I11" s="8">
        <v>1748</v>
      </c>
      <c r="J11" s="51"/>
      <c r="K11" s="41"/>
      <c r="L11" s="36">
        <v>2402</v>
      </c>
      <c r="M11" s="36" t="s">
        <v>21</v>
      </c>
      <c r="N11" s="36">
        <f>SUM(L11/11.11)</f>
        <v>216.2016201620162</v>
      </c>
      <c r="O11" s="36" t="str">
        <f>CONCATENATE(O7)</f>
        <v>1558</v>
      </c>
      <c r="P11" s="36">
        <f>SUM(N11+O11)</f>
        <v>1774.2016201620163</v>
      </c>
      <c r="Q11" s="36"/>
      <c r="R11" s="36"/>
    </row>
    <row r="12" spans="1:18" ht="12.75">
      <c r="A12" s="1"/>
      <c r="B12" s="2" t="s">
        <v>22</v>
      </c>
      <c r="C12" s="6">
        <v>128</v>
      </c>
      <c r="E12" s="6">
        <f>SUM(E11,C12)</f>
        <v>2234</v>
      </c>
      <c r="F12" s="11">
        <f>ROUND(SUM(E12/F9),2)</f>
        <v>201.08</v>
      </c>
      <c r="G12" s="11">
        <f aca="true" t="shared" si="2" ref="G12:G20">SUM(G11)</f>
        <v>1558</v>
      </c>
      <c r="H12" s="11">
        <f t="shared" si="1"/>
        <v>1759.08</v>
      </c>
      <c r="I12" s="8"/>
      <c r="J12" s="51"/>
      <c r="K12" s="40"/>
      <c r="L12" s="36"/>
      <c r="M12" s="36"/>
      <c r="N12" s="36"/>
      <c r="O12" s="36"/>
      <c r="P12" s="36"/>
      <c r="Q12" s="36"/>
      <c r="R12" s="36"/>
    </row>
    <row r="13" spans="1:18" ht="12.75">
      <c r="A13" s="1"/>
      <c r="B13" s="2" t="s">
        <v>20</v>
      </c>
      <c r="C13" s="6">
        <v>1.17</v>
      </c>
      <c r="E13" s="6">
        <f aca="true" t="shared" si="3" ref="E13:E20">SUM(E12,C13,D13)</f>
        <v>2235.17</v>
      </c>
      <c r="F13" s="6">
        <f>ROUND(SUM(E13/F9),0)</f>
        <v>201</v>
      </c>
      <c r="G13" s="6">
        <f t="shared" si="2"/>
        <v>1558</v>
      </c>
      <c r="H13" s="6">
        <f t="shared" si="1"/>
        <v>1759</v>
      </c>
      <c r="I13" s="8">
        <v>1759</v>
      </c>
      <c r="J13" s="51"/>
      <c r="K13" s="41"/>
      <c r="L13" s="36">
        <v>2502</v>
      </c>
      <c r="M13" s="36" t="s">
        <v>23</v>
      </c>
      <c r="N13" s="36">
        <f>SUM(L13/11.11)</f>
        <v>225.2025202520252</v>
      </c>
      <c r="O13" s="36" t="str">
        <f>CONCATENATE(O9)</f>
        <v>1558</v>
      </c>
      <c r="P13" s="36">
        <f>SUM(N13+O13)</f>
        <v>1783.2025202520251</v>
      </c>
      <c r="Q13" s="44" t="s">
        <v>24</v>
      </c>
      <c r="R13" s="36"/>
    </row>
    <row r="14" spans="1:18" ht="12.75">
      <c r="A14" s="1"/>
      <c r="B14" s="2" t="s">
        <v>21</v>
      </c>
      <c r="C14" s="6">
        <v>295</v>
      </c>
      <c r="E14" s="6">
        <f t="shared" si="3"/>
        <v>2530.17</v>
      </c>
      <c r="F14" s="6">
        <f>ROUND(SUM(E14/F9),0)</f>
        <v>228</v>
      </c>
      <c r="G14" s="6">
        <f t="shared" si="2"/>
        <v>1558</v>
      </c>
      <c r="H14" s="6">
        <f t="shared" si="1"/>
        <v>1786</v>
      </c>
      <c r="I14" s="8">
        <v>1786</v>
      </c>
      <c r="J14" s="51"/>
      <c r="K14" s="40"/>
      <c r="L14" s="36"/>
      <c r="M14" s="36"/>
      <c r="N14" s="36"/>
      <c r="O14" s="36"/>
      <c r="P14" s="36"/>
      <c r="Q14" s="45"/>
      <c r="R14" s="36"/>
    </row>
    <row r="15" spans="1:18" ht="12.75">
      <c r="A15" s="1"/>
      <c r="B15" s="2" t="s">
        <v>23</v>
      </c>
      <c r="C15" s="6">
        <v>100</v>
      </c>
      <c r="E15" s="6">
        <f t="shared" si="3"/>
        <v>2630.17</v>
      </c>
      <c r="F15" s="6">
        <f>ROUND(SUM(E15/F9),0)</f>
        <v>237</v>
      </c>
      <c r="G15" s="6">
        <f t="shared" si="2"/>
        <v>1558</v>
      </c>
      <c r="H15" s="6">
        <f t="shared" si="1"/>
        <v>1795</v>
      </c>
      <c r="I15" s="8">
        <v>1795</v>
      </c>
      <c r="J15" s="51"/>
      <c r="K15" s="41"/>
      <c r="L15" s="36">
        <v>2562</v>
      </c>
      <c r="M15" s="36" t="s">
        <v>25</v>
      </c>
      <c r="N15" s="36">
        <f>SUM(L15/11.11)</f>
        <v>230.6030603060306</v>
      </c>
      <c r="O15" s="36" t="str">
        <f>CONCATENATE(O11)</f>
        <v>1558</v>
      </c>
      <c r="P15" s="36">
        <f>SUM(N15+O15)</f>
        <v>1788.6030603060306</v>
      </c>
      <c r="Q15" s="36" t="s">
        <v>26</v>
      </c>
      <c r="R15" s="36"/>
    </row>
    <row r="16" spans="1:18" ht="12.75">
      <c r="A16" s="1"/>
      <c r="B16" s="2" t="s">
        <v>25</v>
      </c>
      <c r="C16" s="6">
        <v>60</v>
      </c>
      <c r="E16" s="6">
        <f t="shared" si="3"/>
        <v>2690.17</v>
      </c>
      <c r="F16" s="6">
        <f>ROUND(SUM(E16/F9),0)</f>
        <v>242</v>
      </c>
      <c r="G16" s="6">
        <f t="shared" si="2"/>
        <v>1558</v>
      </c>
      <c r="H16" s="6">
        <f t="shared" si="1"/>
        <v>1800</v>
      </c>
      <c r="I16" s="8">
        <v>1800</v>
      </c>
      <c r="J16" s="51"/>
      <c r="K16" s="40"/>
      <c r="L16" s="36"/>
      <c r="M16" s="36"/>
      <c r="N16" s="36"/>
      <c r="O16" s="36"/>
      <c r="P16" s="36"/>
      <c r="Q16" s="36"/>
      <c r="R16" s="36"/>
    </row>
    <row r="17" spans="1:18" ht="12.75">
      <c r="A17" s="1"/>
      <c r="B17" s="2" t="s">
        <v>27</v>
      </c>
      <c r="C17" s="6">
        <v>130</v>
      </c>
      <c r="E17" s="6">
        <f t="shared" si="3"/>
        <v>2820.17</v>
      </c>
      <c r="F17" s="6">
        <f>ROUND(SUM(E17/F9),0)</f>
        <v>254</v>
      </c>
      <c r="G17" s="6">
        <f t="shared" si="2"/>
        <v>1558</v>
      </c>
      <c r="H17" s="6">
        <f t="shared" si="1"/>
        <v>1812</v>
      </c>
      <c r="I17" s="8">
        <v>1812</v>
      </c>
      <c r="J17" s="51"/>
      <c r="K17" s="41"/>
      <c r="L17" s="36">
        <v>3187</v>
      </c>
      <c r="M17" s="36" t="s">
        <v>9</v>
      </c>
      <c r="N17" s="36">
        <f>SUM(L17/11.11)</f>
        <v>286.85868586858686</v>
      </c>
      <c r="O17" s="36" t="str">
        <f>CONCATENATE(O13)</f>
        <v>1558</v>
      </c>
      <c r="P17" s="36">
        <f>SUM(N17+O17)</f>
        <v>1844.858685868587</v>
      </c>
      <c r="Q17" s="35" t="s">
        <v>28</v>
      </c>
      <c r="R17" s="36"/>
    </row>
    <row r="18" spans="1:18" ht="12.75">
      <c r="A18" s="1"/>
      <c r="B18" s="2" t="s">
        <v>29</v>
      </c>
      <c r="C18" s="6">
        <v>430</v>
      </c>
      <c r="E18" s="6">
        <f t="shared" si="3"/>
        <v>3250.17</v>
      </c>
      <c r="F18" s="6">
        <f>ROUND(SUM(E18/F9),0)</f>
        <v>293</v>
      </c>
      <c r="G18" s="6">
        <f t="shared" si="2"/>
        <v>1558</v>
      </c>
      <c r="H18" s="6">
        <f t="shared" si="1"/>
        <v>1851</v>
      </c>
      <c r="I18" s="8"/>
      <c r="J18" s="51"/>
      <c r="K18" s="40"/>
      <c r="L18" s="36"/>
      <c r="M18" s="36"/>
      <c r="N18" s="36"/>
      <c r="O18" s="36"/>
      <c r="P18" s="36"/>
      <c r="Q18" s="36"/>
      <c r="R18" s="36"/>
    </row>
    <row r="19" spans="1:18" ht="12.75">
      <c r="A19" s="1"/>
      <c r="B19" s="2" t="s">
        <v>30</v>
      </c>
      <c r="C19" s="6">
        <v>480</v>
      </c>
      <c r="E19" s="6">
        <f t="shared" si="3"/>
        <v>3730.17</v>
      </c>
      <c r="F19" s="6">
        <f>ROUND(SUM(E19/F9),0)</f>
        <v>336</v>
      </c>
      <c r="G19" s="6">
        <f t="shared" si="2"/>
        <v>1558</v>
      </c>
      <c r="H19" s="6">
        <f t="shared" si="1"/>
        <v>1894</v>
      </c>
      <c r="I19" s="8">
        <v>1894</v>
      </c>
      <c r="J19" s="51"/>
      <c r="K19" s="41"/>
      <c r="L19" s="36">
        <v>3702</v>
      </c>
      <c r="M19" s="36" t="s">
        <v>12</v>
      </c>
      <c r="N19" s="36">
        <f>SUM(L19/11.11)</f>
        <v>333.2133213321332</v>
      </c>
      <c r="O19" s="36" t="str">
        <f>CONCATENATE(O15)</f>
        <v>1558</v>
      </c>
      <c r="P19" s="36">
        <f>SUM(N19+O19)</f>
        <v>1891.213321332133</v>
      </c>
      <c r="Q19" s="36"/>
      <c r="R19" s="36"/>
    </row>
    <row r="20" spans="1:18" ht="12.75">
      <c r="A20" s="1"/>
      <c r="B20" s="12" t="s">
        <v>16</v>
      </c>
      <c r="C20" s="13">
        <v>490</v>
      </c>
      <c r="D20" s="13"/>
      <c r="E20" s="13">
        <f t="shared" si="3"/>
        <v>4220.17</v>
      </c>
      <c r="F20" s="13">
        <f>ROUND(SUM(E20/F9),0)</f>
        <v>380</v>
      </c>
      <c r="G20" s="13">
        <f t="shared" si="2"/>
        <v>1558</v>
      </c>
      <c r="H20" s="14">
        <f t="shared" si="1"/>
        <v>1938</v>
      </c>
      <c r="I20" s="8">
        <v>1945</v>
      </c>
      <c r="J20" s="51"/>
      <c r="K20" s="40"/>
      <c r="L20" s="36"/>
      <c r="M20" s="36"/>
      <c r="N20" s="36"/>
      <c r="O20" s="36"/>
      <c r="P20" s="36"/>
      <c r="Q20" s="36"/>
      <c r="R20" s="36"/>
    </row>
    <row r="21" spans="3:18" ht="12.75">
      <c r="C21" s="6">
        <f>SUM(C10:C20,-C12)</f>
        <v>4092.17</v>
      </c>
      <c r="I21" s="15"/>
      <c r="J21" s="51"/>
      <c r="K21" s="41"/>
      <c r="L21" s="36">
        <v>4222</v>
      </c>
      <c r="M21" s="36" t="s">
        <v>31</v>
      </c>
      <c r="N21" s="36">
        <f>SUM(L21/11.11)</f>
        <v>380.01800180018006</v>
      </c>
      <c r="O21" s="36" t="str">
        <f>CONCATENATE(O17)</f>
        <v>1558</v>
      </c>
      <c r="P21" s="36">
        <f>SUM(N21+O21)</f>
        <v>1938.0180018001802</v>
      </c>
      <c r="Q21" s="42" t="s">
        <v>32</v>
      </c>
      <c r="R21" s="36"/>
    </row>
    <row r="22" spans="2:18" ht="12.75">
      <c r="B22" s="10"/>
      <c r="C22" s="15">
        <v>5173.67</v>
      </c>
      <c r="D22" s="15"/>
      <c r="E22" s="15">
        <v>5301</v>
      </c>
      <c r="F22" s="15">
        <f>ROUND(SUM(E22/F9),0)</f>
        <v>477</v>
      </c>
      <c r="G22" s="15">
        <f>SUM(G20)</f>
        <v>1558</v>
      </c>
      <c r="H22" s="15">
        <f t="shared" si="1"/>
        <v>2035</v>
      </c>
      <c r="J22" s="51"/>
      <c r="K22" s="40"/>
      <c r="L22" s="36"/>
      <c r="M22" s="36"/>
      <c r="N22" s="36"/>
      <c r="O22" s="36"/>
      <c r="P22" s="36"/>
      <c r="Q22" s="43"/>
      <c r="R22" s="36"/>
    </row>
    <row r="23" spans="2:18" ht="12.75">
      <c r="B23" s="10"/>
      <c r="C23" s="15"/>
      <c r="D23" s="15"/>
      <c r="E23" s="15"/>
      <c r="F23" s="15"/>
      <c r="G23" s="15"/>
      <c r="H23" s="15"/>
      <c r="J23" s="51"/>
      <c r="K23" s="41"/>
      <c r="L23" s="36">
        <v>4272</v>
      </c>
      <c r="M23" s="36" t="s">
        <v>15</v>
      </c>
      <c r="N23" s="36">
        <f>SUM(L23/11.11)</f>
        <v>384.51845184518453</v>
      </c>
      <c r="O23" s="36" t="str">
        <f>CONCATENATE(O19)</f>
        <v>1558</v>
      </c>
      <c r="P23" s="36">
        <f>SUM(N23+O23)</f>
        <v>1942.5184518451845</v>
      </c>
      <c r="Q23" s="36"/>
      <c r="R23" s="36"/>
    </row>
    <row r="24" spans="2:18" ht="12.75" customHeight="1">
      <c r="B24" s="2" t="s">
        <v>5</v>
      </c>
      <c r="C24" s="16"/>
      <c r="D24" s="38">
        <v>264</v>
      </c>
      <c r="E24" s="39">
        <v>1506</v>
      </c>
      <c r="F24" s="16"/>
      <c r="H24" s="15"/>
      <c r="I24" s="18" t="s">
        <v>33</v>
      </c>
      <c r="J24" s="51"/>
      <c r="K24" s="40"/>
      <c r="L24" s="36"/>
      <c r="M24" s="36"/>
      <c r="N24" s="36"/>
      <c r="O24" s="36"/>
      <c r="P24" s="36"/>
      <c r="Q24" s="36"/>
      <c r="R24" s="36"/>
    </row>
    <row r="25" spans="2:18" ht="12.75">
      <c r="B25" s="2" t="s">
        <v>10</v>
      </c>
      <c r="C25" s="38">
        <v>1242</v>
      </c>
      <c r="D25" s="36"/>
      <c r="E25" s="39"/>
      <c r="F25" s="19"/>
      <c r="G25" s="5"/>
      <c r="H25" s="5"/>
      <c r="I25" s="18" t="s">
        <v>34</v>
      </c>
      <c r="J25" s="51"/>
      <c r="K25" s="41"/>
      <c r="L25" s="36">
        <v>4522</v>
      </c>
      <c r="M25" s="36" t="s">
        <v>35</v>
      </c>
      <c r="N25" s="36">
        <f>SUM(L25/11.11)</f>
        <v>407.02070207020705</v>
      </c>
      <c r="O25" s="36" t="str">
        <f>CONCATENATE(O21)</f>
        <v>1558</v>
      </c>
      <c r="P25" s="36">
        <f>SUM(N25+O25)</f>
        <v>1965.020702070207</v>
      </c>
      <c r="Q25" s="36" t="s">
        <v>36</v>
      </c>
      <c r="R25" s="36"/>
    </row>
    <row r="26" spans="2:18" ht="12.75">
      <c r="B26" s="2" t="s">
        <v>14</v>
      </c>
      <c r="C26" s="38"/>
      <c r="D26" s="38">
        <v>600</v>
      </c>
      <c r="E26" s="39"/>
      <c r="F26" s="19"/>
      <c r="G26" s="15"/>
      <c r="H26" s="15"/>
      <c r="I26" s="18" t="s">
        <v>37</v>
      </c>
      <c r="J26" s="51"/>
      <c r="K26" s="40"/>
      <c r="L26" s="36"/>
      <c r="M26" s="36"/>
      <c r="N26" s="36"/>
      <c r="O26" s="36"/>
      <c r="P26" s="36"/>
      <c r="Q26" s="36"/>
      <c r="R26" s="36"/>
    </row>
    <row r="27" spans="2:18" ht="12.75">
      <c r="B27" s="2" t="s">
        <v>17</v>
      </c>
      <c r="C27" s="38">
        <v>1.17</v>
      </c>
      <c r="D27" s="38"/>
      <c r="E27" s="17"/>
      <c r="F27" s="17"/>
      <c r="G27" s="15"/>
      <c r="H27" s="15"/>
      <c r="I27" s="18" t="s">
        <v>38</v>
      </c>
      <c r="J27" s="51"/>
      <c r="K27" s="41"/>
      <c r="L27" s="36">
        <v>4652</v>
      </c>
      <c r="M27" s="36" t="s">
        <v>39</v>
      </c>
      <c r="N27" s="36">
        <f>SUM(L27/11.11)</f>
        <v>418.72187218721876</v>
      </c>
      <c r="O27" s="36" t="str">
        <f>CONCATENATE(O23)</f>
        <v>1558</v>
      </c>
      <c r="P27" s="36">
        <f>SUM(N27+O27)</f>
        <v>1976.7218721872187</v>
      </c>
      <c r="Q27" s="35" t="s">
        <v>40</v>
      </c>
      <c r="R27" s="36"/>
    </row>
    <row r="28" spans="2:18" ht="12.75" customHeight="1">
      <c r="B28" s="2" t="s">
        <v>20</v>
      </c>
      <c r="C28" s="36"/>
      <c r="D28" s="36">
        <v>295</v>
      </c>
      <c r="E28" s="35">
        <v>1080</v>
      </c>
      <c r="G28" s="1"/>
      <c r="H28" s="20" t="s">
        <v>41</v>
      </c>
      <c r="I28" s="15"/>
      <c r="J28" s="51"/>
      <c r="K28" s="40"/>
      <c r="L28" s="36"/>
      <c r="M28" s="36"/>
      <c r="N28" s="36"/>
      <c r="O28" s="36"/>
      <c r="P28" s="36"/>
      <c r="Q28" s="36"/>
      <c r="R28" s="36"/>
    </row>
    <row r="29" spans="2:18" ht="12.75">
      <c r="B29" s="2" t="s">
        <v>21</v>
      </c>
      <c r="C29" s="36">
        <v>100</v>
      </c>
      <c r="D29" s="36"/>
      <c r="E29" s="35"/>
      <c r="G29" s="1"/>
      <c r="H29" s="1">
        <v>1555</v>
      </c>
      <c r="I29" s="15"/>
      <c r="J29" s="51"/>
      <c r="K29" s="41"/>
      <c r="L29" s="36">
        <v>5128</v>
      </c>
      <c r="M29" s="36" t="s">
        <v>42</v>
      </c>
      <c r="N29" s="36">
        <f>SUM(L29/11.11)</f>
        <v>461.5661566156616</v>
      </c>
      <c r="O29" s="36" t="str">
        <f>CONCATENATE(O25)</f>
        <v>1558</v>
      </c>
      <c r="P29" s="36">
        <f>SUM(N29+O29)</f>
        <v>2019.5661566156616</v>
      </c>
      <c r="Q29" s="36"/>
      <c r="R29" s="36"/>
    </row>
    <row r="30" spans="2:18" ht="12.75">
      <c r="B30" s="2" t="s">
        <v>23</v>
      </c>
      <c r="C30" s="36"/>
      <c r="D30" s="36">
        <v>60</v>
      </c>
      <c r="E30" s="35"/>
      <c r="G30" s="1"/>
      <c r="H30" s="1">
        <v>1557</v>
      </c>
      <c r="I30" s="15"/>
      <c r="J30" s="51"/>
      <c r="K30" s="40"/>
      <c r="L30" s="36"/>
      <c r="M30" s="36"/>
      <c r="N30" s="36"/>
      <c r="O30" s="36"/>
      <c r="P30" s="36"/>
      <c r="Q30" s="36"/>
      <c r="R30" s="36"/>
    </row>
    <row r="31" spans="2:18" ht="12.75">
      <c r="B31" s="2" t="s">
        <v>25</v>
      </c>
      <c r="C31" s="36">
        <v>625</v>
      </c>
      <c r="D31" s="36"/>
      <c r="E31" s="35"/>
      <c r="H31" s="21">
        <v>1558</v>
      </c>
      <c r="I31" s="15"/>
      <c r="J31" s="51"/>
      <c r="K31" s="41"/>
      <c r="L31" s="36">
        <v>5132</v>
      </c>
      <c r="M31" s="36" t="s">
        <v>30</v>
      </c>
      <c r="N31" s="36">
        <f>SUM(L31/11.11)</f>
        <v>461.92619261926194</v>
      </c>
      <c r="O31" s="36" t="str">
        <f>CONCATENATE(O27)</f>
        <v>1558</v>
      </c>
      <c r="P31" s="36">
        <f>SUM(N31+O31)</f>
        <v>2019.9261926192619</v>
      </c>
      <c r="Q31" s="36"/>
      <c r="R31" s="36"/>
    </row>
    <row r="32" spans="2:18" ht="12.75">
      <c r="B32" s="2" t="s">
        <v>9</v>
      </c>
      <c r="C32" s="36"/>
      <c r="D32" s="36">
        <v>515</v>
      </c>
      <c r="E32" s="35"/>
      <c r="H32" s="21">
        <v>1585</v>
      </c>
      <c r="J32" s="51"/>
      <c r="K32" s="40"/>
      <c r="L32" s="36"/>
      <c r="M32" s="36"/>
      <c r="N32" s="36"/>
      <c r="O32" s="36"/>
      <c r="P32" s="36"/>
      <c r="Q32" s="36"/>
      <c r="R32" s="36"/>
    </row>
    <row r="33" spans="2:18" ht="12.75" customHeight="1">
      <c r="B33" s="2" t="s">
        <v>12</v>
      </c>
      <c r="C33" s="36">
        <v>520</v>
      </c>
      <c r="D33" s="36"/>
      <c r="E33" s="35">
        <v>570</v>
      </c>
      <c r="F33" s="22"/>
      <c r="H33" s="23">
        <v>1606</v>
      </c>
      <c r="J33" s="51"/>
      <c r="K33" s="41"/>
      <c r="L33" s="36">
        <v>5618</v>
      </c>
      <c r="M33" s="36" t="s">
        <v>16</v>
      </c>
      <c r="N33" s="36">
        <f>SUM(L33/11.11)</f>
        <v>505.6705670567057</v>
      </c>
      <c r="O33" s="36" t="str">
        <f>CONCATENATE(O3)</f>
        <v>1558</v>
      </c>
      <c r="P33" s="36">
        <f>SUM(N33+O33)</f>
        <v>2063.6705670567057</v>
      </c>
      <c r="Q33" s="36"/>
      <c r="R33" s="36"/>
    </row>
    <row r="34" spans="2:18" ht="12.75" customHeight="1">
      <c r="B34" s="2" t="s">
        <v>31</v>
      </c>
      <c r="C34" s="36"/>
      <c r="D34" s="37">
        <v>430</v>
      </c>
      <c r="E34" s="35"/>
      <c r="F34" s="24"/>
      <c r="G34" s="24"/>
      <c r="J34" s="51"/>
      <c r="K34" s="17"/>
      <c r="L34" s="36"/>
      <c r="M34" s="36"/>
      <c r="N34" s="36"/>
      <c r="O34" s="36"/>
      <c r="P34" s="36"/>
      <c r="Q34" s="36"/>
      <c r="R34" s="36"/>
    </row>
    <row r="35" spans="2:18" ht="12.75" customHeight="1">
      <c r="B35" s="2" t="s">
        <v>15</v>
      </c>
      <c r="C35" s="25"/>
      <c r="D35" s="37"/>
      <c r="E35" s="35"/>
      <c r="F35" s="35">
        <v>1350</v>
      </c>
      <c r="G35" s="36">
        <v>250</v>
      </c>
      <c r="J35" s="51"/>
      <c r="K35" s="17"/>
      <c r="L35" s="36">
        <f>SUM(L3:L34)</f>
        <v>53884.17</v>
      </c>
      <c r="M35" s="36"/>
      <c r="N35" s="36">
        <f>SUM(N3:N34)</f>
        <v>4850.060306030603</v>
      </c>
      <c r="O35" s="36"/>
      <c r="P35" s="36"/>
      <c r="Q35" s="36"/>
      <c r="R35" s="36"/>
    </row>
    <row r="36" spans="2:18" ht="12.75">
      <c r="B36" s="2" t="s">
        <v>35</v>
      </c>
      <c r="C36" s="36">
        <v>130</v>
      </c>
      <c r="D36" s="37"/>
      <c r="E36" s="26"/>
      <c r="F36" s="35"/>
      <c r="G36" s="36"/>
      <c r="J36" s="51"/>
      <c r="K36" s="17"/>
      <c r="L36" s="36"/>
      <c r="M36" s="36"/>
      <c r="N36" s="36"/>
      <c r="O36" s="36"/>
      <c r="P36" s="36"/>
      <c r="Q36" s="36"/>
      <c r="R36" s="36"/>
    </row>
    <row r="37" spans="2:18" ht="12.75" customHeight="1">
      <c r="B37" s="2" t="s">
        <v>39</v>
      </c>
      <c r="C37" s="36"/>
      <c r="D37" s="37"/>
      <c r="E37" s="35">
        <v>480</v>
      </c>
      <c r="F37" s="35"/>
      <c r="G37" s="7"/>
      <c r="J37" s="51"/>
      <c r="K37" s="17"/>
      <c r="L37" s="36"/>
      <c r="M37" s="36"/>
      <c r="N37" s="36"/>
      <c r="O37" s="36"/>
      <c r="P37" s="36"/>
      <c r="Q37" s="36"/>
      <c r="R37" s="36"/>
    </row>
    <row r="38" spans="2:18" ht="12.75">
      <c r="B38" s="2" t="s">
        <v>42</v>
      </c>
      <c r="C38" s="22"/>
      <c r="D38" s="36">
        <v>4</v>
      </c>
      <c r="E38" s="35"/>
      <c r="F38" s="35"/>
      <c r="G38" s="7"/>
      <c r="J38" s="51"/>
      <c r="L38" s="36"/>
      <c r="M38" s="36"/>
      <c r="N38" s="36"/>
      <c r="O38" s="36"/>
      <c r="P38" s="36"/>
      <c r="Q38" s="36"/>
      <c r="R38" s="36"/>
    </row>
    <row r="39" spans="2:18" ht="12.75">
      <c r="B39" s="2" t="s">
        <v>30</v>
      </c>
      <c r="C39" s="36">
        <v>490</v>
      </c>
      <c r="D39" s="36"/>
      <c r="E39" s="35"/>
      <c r="F39" s="35"/>
      <c r="G39" s="26"/>
      <c r="J39" s="51"/>
      <c r="O39" s="7"/>
      <c r="P39" s="7"/>
      <c r="Q39" s="7"/>
      <c r="R39" s="7"/>
    </row>
    <row r="40" spans="2:10" ht="12.75">
      <c r="B40" s="2" t="s">
        <v>16</v>
      </c>
      <c r="C40" s="36"/>
      <c r="E40" s="27"/>
      <c r="F40" s="35"/>
      <c r="G40" s="26"/>
      <c r="J40" s="51"/>
    </row>
    <row r="41" ht="12.75">
      <c r="D41" s="22"/>
    </row>
    <row r="42" spans="1:14" ht="12.75">
      <c r="A42">
        <v>1</v>
      </c>
      <c r="B42" s="2" t="s">
        <v>5</v>
      </c>
      <c r="C42" s="16"/>
      <c r="D42" s="38">
        <v>264</v>
      </c>
      <c r="E42" s="39">
        <v>1506</v>
      </c>
      <c r="F42" s="16"/>
      <c r="H42" s="28">
        <v>0</v>
      </c>
      <c r="I42" s="29"/>
      <c r="J42" s="15"/>
      <c r="K42" s="7"/>
      <c r="L42" s="30">
        <v>1</v>
      </c>
      <c r="M42" s="31" t="s">
        <v>43</v>
      </c>
      <c r="N42" s="6"/>
    </row>
    <row r="43" spans="1:14" ht="12.75">
      <c r="A43">
        <v>2</v>
      </c>
      <c r="B43" s="2" t="s">
        <v>10</v>
      </c>
      <c r="C43" s="38">
        <v>1242</v>
      </c>
      <c r="D43" s="38"/>
      <c r="E43" s="35"/>
      <c r="F43" s="19"/>
      <c r="G43" s="5"/>
      <c r="H43" s="15">
        <v>264</v>
      </c>
      <c r="I43" s="1">
        <f>SUM(H43/4)</f>
        <v>66</v>
      </c>
      <c r="J43" s="15"/>
      <c r="K43" s="7"/>
      <c r="L43" s="8">
        <v>2</v>
      </c>
      <c r="M43" s="32" t="s">
        <v>44</v>
      </c>
      <c r="N43" s="6"/>
    </row>
    <row r="44" spans="1:14" ht="12.75">
      <c r="A44">
        <v>3</v>
      </c>
      <c r="B44" s="2" t="s">
        <v>14</v>
      </c>
      <c r="C44" s="38"/>
      <c r="D44" s="38">
        <v>600</v>
      </c>
      <c r="E44" s="35"/>
      <c r="F44" s="19"/>
      <c r="G44" s="15"/>
      <c r="H44" s="15">
        <v>1506</v>
      </c>
      <c r="I44" s="1">
        <f>SUM(H44/4)</f>
        <v>376.5</v>
      </c>
      <c r="J44" s="15"/>
      <c r="K44" s="7"/>
      <c r="L44" s="8">
        <v>3</v>
      </c>
      <c r="M44" s="32" t="s">
        <v>45</v>
      </c>
      <c r="N44" s="6"/>
    </row>
    <row r="45" spans="1:14" ht="12.75">
      <c r="A45">
        <v>4</v>
      </c>
      <c r="B45" s="2" t="s">
        <v>17</v>
      </c>
      <c r="C45" s="38">
        <v>1.17</v>
      </c>
      <c r="D45" s="38"/>
      <c r="E45" s="17"/>
      <c r="F45" s="17"/>
      <c r="G45" s="15"/>
      <c r="H45" s="15">
        <v>2106</v>
      </c>
      <c r="I45" s="1">
        <f aca="true" t="shared" si="4" ref="I45:I60">SUM(H45/4)</f>
        <v>526.5</v>
      </c>
      <c r="J45" s="15"/>
      <c r="K45" s="7"/>
      <c r="L45" s="8">
        <v>4</v>
      </c>
      <c r="M45" s="32" t="s">
        <v>46</v>
      </c>
      <c r="N45" s="6"/>
    </row>
    <row r="46" spans="1:14" ht="12.75">
      <c r="A46">
        <v>5</v>
      </c>
      <c r="B46" s="2" t="s">
        <v>20</v>
      </c>
      <c r="C46" s="38"/>
      <c r="D46" s="36">
        <v>295</v>
      </c>
      <c r="E46" s="35">
        <v>1080</v>
      </c>
      <c r="G46" s="15"/>
      <c r="H46" s="15">
        <v>2107</v>
      </c>
      <c r="I46" s="1">
        <f t="shared" si="4"/>
        <v>526.75</v>
      </c>
      <c r="J46" s="15"/>
      <c r="K46" s="7"/>
      <c r="L46" s="8">
        <v>5</v>
      </c>
      <c r="M46" s="32" t="s">
        <v>47</v>
      </c>
      <c r="N46" s="6"/>
    </row>
    <row r="47" spans="1:14" ht="12.75">
      <c r="A47">
        <v>6</v>
      </c>
      <c r="B47" s="2" t="s">
        <v>21</v>
      </c>
      <c r="C47" s="36">
        <v>100</v>
      </c>
      <c r="D47" s="36"/>
      <c r="E47" s="35"/>
      <c r="G47" s="15"/>
      <c r="H47" s="15">
        <v>2402</v>
      </c>
      <c r="I47" s="1">
        <f t="shared" si="4"/>
        <v>600.5</v>
      </c>
      <c r="J47" s="15"/>
      <c r="K47" s="7"/>
      <c r="L47" s="8">
        <v>6</v>
      </c>
      <c r="M47" s="32" t="s">
        <v>48</v>
      </c>
      <c r="N47" s="6"/>
    </row>
    <row r="48" spans="1:14" ht="12.75">
      <c r="A48">
        <v>7</v>
      </c>
      <c r="B48" s="2" t="s">
        <v>23</v>
      </c>
      <c r="C48" s="36"/>
      <c r="D48" s="36">
        <v>60</v>
      </c>
      <c r="E48" s="35"/>
      <c r="G48" s="15"/>
      <c r="H48" s="15">
        <v>2502</v>
      </c>
      <c r="I48" s="1">
        <f t="shared" si="4"/>
        <v>625.5</v>
      </c>
      <c r="J48" s="15"/>
      <c r="K48" s="7"/>
      <c r="L48" s="8">
        <v>7</v>
      </c>
      <c r="M48" s="32" t="s">
        <v>49</v>
      </c>
      <c r="N48" s="6"/>
    </row>
    <row r="49" spans="1:14" ht="12.75">
      <c r="A49">
        <v>8</v>
      </c>
      <c r="B49" s="2" t="s">
        <v>25</v>
      </c>
      <c r="C49" s="36">
        <v>625</v>
      </c>
      <c r="D49" s="36"/>
      <c r="E49" s="35"/>
      <c r="H49" s="15">
        <v>2562</v>
      </c>
      <c r="I49" s="1">
        <f t="shared" si="4"/>
        <v>640.5</v>
      </c>
      <c r="J49" s="15"/>
      <c r="K49" s="7"/>
      <c r="L49" s="8">
        <v>8</v>
      </c>
      <c r="M49" s="32" t="s">
        <v>50</v>
      </c>
      <c r="N49" s="6"/>
    </row>
    <row r="50" spans="1:14" ht="12.75">
      <c r="A50">
        <v>9</v>
      </c>
      <c r="B50" s="2" t="s">
        <v>9</v>
      </c>
      <c r="C50" s="36"/>
      <c r="D50" s="36">
        <v>515</v>
      </c>
      <c r="E50" s="35"/>
      <c r="H50" s="15">
        <v>3187</v>
      </c>
      <c r="I50" s="1">
        <f t="shared" si="4"/>
        <v>796.75</v>
      </c>
      <c r="J50" s="15"/>
      <c r="K50" s="7"/>
      <c r="L50" s="8">
        <v>9</v>
      </c>
      <c r="M50" s="32" t="s">
        <v>51</v>
      </c>
      <c r="N50" s="6"/>
    </row>
    <row r="51" spans="1:14" ht="12.75">
      <c r="A51">
        <v>10</v>
      </c>
      <c r="B51" s="2" t="s">
        <v>12</v>
      </c>
      <c r="C51" s="36">
        <v>520</v>
      </c>
      <c r="D51" s="36"/>
      <c r="E51" s="35">
        <v>570</v>
      </c>
      <c r="F51" s="22"/>
      <c r="H51" s="15">
        <v>3702</v>
      </c>
      <c r="I51" s="1">
        <f t="shared" si="4"/>
        <v>925.5</v>
      </c>
      <c r="J51" s="15"/>
      <c r="K51" s="7"/>
      <c r="L51" s="33">
        <v>10</v>
      </c>
      <c r="M51" s="34" t="s">
        <v>52</v>
      </c>
      <c r="N51" s="6"/>
    </row>
    <row r="52" spans="1:14" ht="12.75">
      <c r="A52">
        <v>11</v>
      </c>
      <c r="B52" s="2" t="s">
        <v>31</v>
      </c>
      <c r="C52" s="36"/>
      <c r="D52" s="37">
        <v>430</v>
      </c>
      <c r="E52" s="35"/>
      <c r="F52" s="24"/>
      <c r="G52" s="24"/>
      <c r="H52" s="15">
        <v>4222</v>
      </c>
      <c r="I52" s="1">
        <f t="shared" si="4"/>
        <v>1055.5</v>
      </c>
      <c r="J52" s="15"/>
      <c r="K52" s="7"/>
      <c r="N52" s="6"/>
    </row>
    <row r="53" spans="1:14" ht="12.75">
      <c r="A53">
        <v>12</v>
      </c>
      <c r="B53" s="2" t="s">
        <v>15</v>
      </c>
      <c r="C53" s="25"/>
      <c r="D53" s="37"/>
      <c r="E53" s="35"/>
      <c r="F53" s="35">
        <v>1350</v>
      </c>
      <c r="G53" s="36">
        <v>250</v>
      </c>
      <c r="H53" s="15">
        <v>4272</v>
      </c>
      <c r="I53" s="1">
        <f t="shared" si="4"/>
        <v>1068</v>
      </c>
      <c r="J53" s="15"/>
      <c r="K53" s="7"/>
      <c r="N53" s="6"/>
    </row>
    <row r="54" spans="1:14" ht="12.75">
      <c r="A54">
        <v>13</v>
      </c>
      <c r="B54" s="2" t="s">
        <v>35</v>
      </c>
      <c r="C54" s="36">
        <v>130</v>
      </c>
      <c r="D54" s="37"/>
      <c r="E54" s="26"/>
      <c r="F54" s="35"/>
      <c r="G54" s="36"/>
      <c r="H54" s="15">
        <v>4522</v>
      </c>
      <c r="I54" s="1">
        <f t="shared" si="4"/>
        <v>1130.5</v>
      </c>
      <c r="J54" s="15"/>
      <c r="K54" s="7"/>
      <c r="N54" s="6"/>
    </row>
    <row r="55" spans="1:14" ht="12.75">
      <c r="A55">
        <v>14</v>
      </c>
      <c r="B55" s="2" t="s">
        <v>39</v>
      </c>
      <c r="C55" s="36"/>
      <c r="D55" s="37"/>
      <c r="E55" s="35">
        <v>480</v>
      </c>
      <c r="F55" s="35"/>
      <c r="G55" s="7"/>
      <c r="H55" s="15">
        <v>4652</v>
      </c>
      <c r="I55" s="1">
        <f t="shared" si="4"/>
        <v>1163</v>
      </c>
      <c r="J55" s="15"/>
      <c r="K55" s="7"/>
      <c r="N55" s="6"/>
    </row>
    <row r="56" spans="1:14" ht="12.75">
      <c r="A56">
        <v>15</v>
      </c>
      <c r="B56" s="2" t="s">
        <v>42</v>
      </c>
      <c r="C56" s="22"/>
      <c r="D56" s="36">
        <v>4</v>
      </c>
      <c r="E56" s="35"/>
      <c r="F56" s="35"/>
      <c r="G56" s="7"/>
      <c r="H56" s="15">
        <v>5128</v>
      </c>
      <c r="I56" s="1">
        <f t="shared" si="4"/>
        <v>1282</v>
      </c>
      <c r="J56" s="15"/>
      <c r="K56" s="7"/>
      <c r="N56" s="6"/>
    </row>
    <row r="57" spans="1:14" ht="12.75">
      <c r="A57">
        <v>16</v>
      </c>
      <c r="B57" s="2" t="s">
        <v>30</v>
      </c>
      <c r="C57" s="36">
        <v>490</v>
      </c>
      <c r="D57" s="36"/>
      <c r="E57" s="35"/>
      <c r="F57" s="35"/>
      <c r="G57" s="26"/>
      <c r="H57" s="15">
        <v>5132</v>
      </c>
      <c r="I57" s="1">
        <f t="shared" si="4"/>
        <v>1283</v>
      </c>
      <c r="J57" s="15"/>
      <c r="K57" s="7"/>
      <c r="N57" s="6"/>
    </row>
    <row r="58" spans="1:14" ht="12.75">
      <c r="A58">
        <v>17</v>
      </c>
      <c r="B58" s="2" t="s">
        <v>53</v>
      </c>
      <c r="C58" s="36"/>
      <c r="D58" s="36">
        <v>33</v>
      </c>
      <c r="E58" s="27"/>
      <c r="F58" s="35"/>
      <c r="G58" s="26"/>
      <c r="H58" s="15">
        <v>5618</v>
      </c>
      <c r="I58" s="1">
        <f t="shared" si="4"/>
        <v>1404.5</v>
      </c>
      <c r="J58" s="15"/>
      <c r="K58" s="7"/>
      <c r="N58" s="6"/>
    </row>
    <row r="59" spans="1:14" ht="12.75">
      <c r="A59">
        <v>18</v>
      </c>
      <c r="B59" s="2" t="s">
        <v>54</v>
      </c>
      <c r="C59" s="36">
        <v>621</v>
      </c>
      <c r="D59" s="36"/>
      <c r="E59"/>
      <c r="F59"/>
      <c r="G59"/>
      <c r="H59" s="15">
        <v>5651</v>
      </c>
      <c r="I59" s="1">
        <f t="shared" si="4"/>
        <v>1412.75</v>
      </c>
      <c r="J59" s="15"/>
      <c r="K59" s="7"/>
      <c r="N59" s="6"/>
    </row>
    <row r="60" spans="1:14" ht="12.75">
      <c r="A60">
        <v>19</v>
      </c>
      <c r="B60" s="10" t="s">
        <v>55</v>
      </c>
      <c r="C60" s="36"/>
      <c r="D60"/>
      <c r="E60"/>
      <c r="F60"/>
      <c r="G60"/>
      <c r="H60" s="13">
        <v>6272</v>
      </c>
      <c r="I60" s="14">
        <f t="shared" si="4"/>
        <v>1568</v>
      </c>
      <c r="J60" s="15"/>
      <c r="K60" s="7"/>
      <c r="N60" s="6"/>
    </row>
    <row r="61" ht="12.75"/>
  </sheetData>
  <mergeCells count="193">
    <mergeCell ref="J1:K1"/>
    <mergeCell ref="L1:L2"/>
    <mergeCell ref="M1:M2"/>
    <mergeCell ref="N1:N2"/>
    <mergeCell ref="J2:J40"/>
    <mergeCell ref="K2:K3"/>
    <mergeCell ref="L3:L4"/>
    <mergeCell ref="M3:M4"/>
    <mergeCell ref="N3:N4"/>
    <mergeCell ref="K4:K5"/>
    <mergeCell ref="O1:O2"/>
    <mergeCell ref="P1:P2"/>
    <mergeCell ref="Q1:Q2"/>
    <mergeCell ref="R1:R2"/>
    <mergeCell ref="O3:O4"/>
    <mergeCell ref="P3:P4"/>
    <mergeCell ref="Q3:Q4"/>
    <mergeCell ref="R3:R4"/>
    <mergeCell ref="L5:L6"/>
    <mergeCell ref="M5:M6"/>
    <mergeCell ref="N5:N6"/>
    <mergeCell ref="O5:O6"/>
    <mergeCell ref="P5:P6"/>
    <mergeCell ref="Q5:Q6"/>
    <mergeCell ref="R5:R6"/>
    <mergeCell ref="K6:K7"/>
    <mergeCell ref="L7:L8"/>
    <mergeCell ref="M7:M8"/>
    <mergeCell ref="N7:N8"/>
    <mergeCell ref="O7:O8"/>
    <mergeCell ref="P7:P8"/>
    <mergeCell ref="Q7:Q8"/>
    <mergeCell ref="R7:R8"/>
    <mergeCell ref="K8:K9"/>
    <mergeCell ref="L9:L10"/>
    <mergeCell ref="M9:M10"/>
    <mergeCell ref="N9:N10"/>
    <mergeCell ref="O9:O10"/>
    <mergeCell ref="P9:P10"/>
    <mergeCell ref="Q9:Q10"/>
    <mergeCell ref="R9:R10"/>
    <mergeCell ref="K10:K11"/>
    <mergeCell ref="L11:L12"/>
    <mergeCell ref="M11:M12"/>
    <mergeCell ref="N11:N12"/>
    <mergeCell ref="O11:O12"/>
    <mergeCell ref="P11:P12"/>
    <mergeCell ref="Q11:Q12"/>
    <mergeCell ref="R11:R12"/>
    <mergeCell ref="K12:K13"/>
    <mergeCell ref="L13:L14"/>
    <mergeCell ref="M13:M14"/>
    <mergeCell ref="N13:N14"/>
    <mergeCell ref="O13:O14"/>
    <mergeCell ref="P13:P14"/>
    <mergeCell ref="Q13:Q14"/>
    <mergeCell ref="R13:R14"/>
    <mergeCell ref="K14:K15"/>
    <mergeCell ref="L15:L16"/>
    <mergeCell ref="M15:M16"/>
    <mergeCell ref="N15:N16"/>
    <mergeCell ref="O15:O16"/>
    <mergeCell ref="P15:P16"/>
    <mergeCell ref="Q15:Q16"/>
    <mergeCell ref="R15:R16"/>
    <mergeCell ref="K16:K17"/>
    <mergeCell ref="L17:L18"/>
    <mergeCell ref="M17:M18"/>
    <mergeCell ref="N17:N18"/>
    <mergeCell ref="O17:O18"/>
    <mergeCell ref="P17:P18"/>
    <mergeCell ref="Q17:Q18"/>
    <mergeCell ref="R17:R18"/>
    <mergeCell ref="K18:K19"/>
    <mergeCell ref="L19:L20"/>
    <mergeCell ref="M19:M20"/>
    <mergeCell ref="N19:N20"/>
    <mergeCell ref="O19:O20"/>
    <mergeCell ref="P19:P20"/>
    <mergeCell ref="Q19:Q20"/>
    <mergeCell ref="R19:R20"/>
    <mergeCell ref="K20:K21"/>
    <mergeCell ref="L21:L22"/>
    <mergeCell ref="M21:M22"/>
    <mergeCell ref="N21:N22"/>
    <mergeCell ref="O21:O22"/>
    <mergeCell ref="P21:P22"/>
    <mergeCell ref="Q21:Q22"/>
    <mergeCell ref="R21:R22"/>
    <mergeCell ref="K22:K23"/>
    <mergeCell ref="L23:L24"/>
    <mergeCell ref="M23:M24"/>
    <mergeCell ref="N23:N24"/>
    <mergeCell ref="O23:O24"/>
    <mergeCell ref="P23:P24"/>
    <mergeCell ref="Q23:Q24"/>
    <mergeCell ref="R23:R24"/>
    <mergeCell ref="D24:D25"/>
    <mergeCell ref="E24:E26"/>
    <mergeCell ref="K24:K25"/>
    <mergeCell ref="O25:O26"/>
    <mergeCell ref="P25:P26"/>
    <mergeCell ref="Q25:Q26"/>
    <mergeCell ref="R25:R26"/>
    <mergeCell ref="C25:C26"/>
    <mergeCell ref="L25:L26"/>
    <mergeCell ref="M25:M26"/>
    <mergeCell ref="N25:N26"/>
    <mergeCell ref="D26:D27"/>
    <mergeCell ref="K26:K27"/>
    <mergeCell ref="C27:C28"/>
    <mergeCell ref="L27:L28"/>
    <mergeCell ref="M27:M28"/>
    <mergeCell ref="N27:N28"/>
    <mergeCell ref="O27:O28"/>
    <mergeCell ref="P27:P28"/>
    <mergeCell ref="Q27:Q28"/>
    <mergeCell ref="R27:R28"/>
    <mergeCell ref="D28:D29"/>
    <mergeCell ref="E28:E32"/>
    <mergeCell ref="K28:K29"/>
    <mergeCell ref="C29:C30"/>
    <mergeCell ref="C31:C32"/>
    <mergeCell ref="L29:L30"/>
    <mergeCell ref="M29:M30"/>
    <mergeCell ref="N29:N30"/>
    <mergeCell ref="O29:O30"/>
    <mergeCell ref="P29:P30"/>
    <mergeCell ref="Q29:Q30"/>
    <mergeCell ref="R29:R30"/>
    <mergeCell ref="D30:D31"/>
    <mergeCell ref="K30:K31"/>
    <mergeCell ref="L31:L32"/>
    <mergeCell ref="M31:M32"/>
    <mergeCell ref="N31:N32"/>
    <mergeCell ref="O31:O32"/>
    <mergeCell ref="P31:P32"/>
    <mergeCell ref="Q31:Q32"/>
    <mergeCell ref="R31:R32"/>
    <mergeCell ref="D32:D33"/>
    <mergeCell ref="K32:K33"/>
    <mergeCell ref="N33:N34"/>
    <mergeCell ref="O33:O34"/>
    <mergeCell ref="P33:P34"/>
    <mergeCell ref="Q33:Q34"/>
    <mergeCell ref="R33:R34"/>
    <mergeCell ref="C33:C34"/>
    <mergeCell ref="E33:E35"/>
    <mergeCell ref="L33:L34"/>
    <mergeCell ref="M33:M34"/>
    <mergeCell ref="D34:D37"/>
    <mergeCell ref="F35:F40"/>
    <mergeCell ref="G35:G36"/>
    <mergeCell ref="L35:L36"/>
    <mergeCell ref="M35:M36"/>
    <mergeCell ref="D38:D39"/>
    <mergeCell ref="N35:N36"/>
    <mergeCell ref="O35:O36"/>
    <mergeCell ref="P35:P36"/>
    <mergeCell ref="Q35:Q36"/>
    <mergeCell ref="R35:R36"/>
    <mergeCell ref="C36:C37"/>
    <mergeCell ref="E37:E39"/>
    <mergeCell ref="L37:L38"/>
    <mergeCell ref="M37:M38"/>
    <mergeCell ref="N37:N38"/>
    <mergeCell ref="O37:O38"/>
    <mergeCell ref="P37:P38"/>
    <mergeCell ref="Q37:Q38"/>
    <mergeCell ref="R37:R38"/>
    <mergeCell ref="C39:C40"/>
    <mergeCell ref="D42:D43"/>
    <mergeCell ref="E42:E44"/>
    <mergeCell ref="C43:C44"/>
    <mergeCell ref="D44:D45"/>
    <mergeCell ref="C45:C46"/>
    <mergeCell ref="D46:D47"/>
    <mergeCell ref="E46:E50"/>
    <mergeCell ref="C47:C48"/>
    <mergeCell ref="D48:D49"/>
    <mergeCell ref="C49:C50"/>
    <mergeCell ref="D50:D51"/>
    <mergeCell ref="C51:C52"/>
    <mergeCell ref="E51:E53"/>
    <mergeCell ref="D52:D55"/>
    <mergeCell ref="F53:F58"/>
    <mergeCell ref="G53:G54"/>
    <mergeCell ref="C54:C55"/>
    <mergeCell ref="E55:E57"/>
    <mergeCell ref="D56:D57"/>
    <mergeCell ref="C57:C58"/>
    <mergeCell ref="D58:D59"/>
    <mergeCell ref="C59:C60"/>
  </mergeCells>
  <hyperlinks>
    <hyperlink ref="I9" r:id="rId1" display="Должно быть"/>
    <hyperlink ref="I25" r:id="rId2" display="Завещание"/>
    <hyperlink ref="I24" r:id="rId3" display="Мои записи"/>
    <hyperlink ref="I26" r:id="rId4" display="Сыну Сезару"/>
    <hyperlink ref="I27" r:id="rId5" display="Генриху II"/>
  </hyperlinks>
  <printOptions/>
  <pageMargins left="0.75" right="0.75" top="1" bottom="1" header="0.5" footer="0.5"/>
  <pageSetup orientation="portrait" paperSize="9"/>
  <drawing r:id="rId8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Telecar</dc:creator>
  <cp:keywords/>
  <dc:description/>
  <cp:lastModifiedBy>Telecar</cp:lastModifiedBy>
  <dcterms:created xsi:type="dcterms:W3CDTF">2008-08-04T02:35:58Z</dcterms:created>
  <dcterms:modified xsi:type="dcterms:W3CDTF">2008-08-04T02:54:59Z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